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30" windowWidth="15600" windowHeight="8730"/>
  </bookViews>
  <sheets>
    <sheet name="اعتبار خرید گندم" sheetId="1" r:id="rId1"/>
    <sheet name="اعتبار خرید جو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" i="1" l="1"/>
  <c r="O13" i="1" s="1"/>
  <c r="Q13" i="1" s="1"/>
  <c r="J13" i="1"/>
  <c r="M13" i="1"/>
  <c r="I13" i="1"/>
  <c r="L13" i="1"/>
  <c r="N13" i="1" s="1"/>
  <c r="D26" i="1" l="1"/>
  <c r="P26" i="1" l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8" i="1"/>
  <c r="N8" i="1" s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8" i="1"/>
  <c r="K9" i="1"/>
  <c r="O9" i="1" s="1"/>
  <c r="Q9" i="1" s="1"/>
  <c r="K10" i="1"/>
  <c r="O10" i="1" s="1"/>
  <c r="Q10" i="1" s="1"/>
  <c r="K11" i="1"/>
  <c r="O11" i="1" s="1"/>
  <c r="Q11" i="1" s="1"/>
  <c r="K12" i="1"/>
  <c r="O12" i="1" s="1"/>
  <c r="Q12" i="1" s="1"/>
  <c r="K14" i="1"/>
  <c r="O14" i="1" s="1"/>
  <c r="Q14" i="1" s="1"/>
  <c r="K15" i="1"/>
  <c r="O15" i="1" s="1"/>
  <c r="Q15" i="1" s="1"/>
  <c r="K16" i="1"/>
  <c r="O16" i="1" s="1"/>
  <c r="Q16" i="1" s="1"/>
  <c r="K17" i="1"/>
  <c r="O17" i="1" s="1"/>
  <c r="Q17" i="1" s="1"/>
  <c r="K18" i="1"/>
  <c r="O18" i="1" s="1"/>
  <c r="Q18" i="1" s="1"/>
  <c r="K19" i="1"/>
  <c r="O19" i="1" s="1"/>
  <c r="Q19" i="1" s="1"/>
  <c r="K20" i="1"/>
  <c r="O20" i="1" s="1"/>
  <c r="Q20" i="1" s="1"/>
  <c r="K21" i="1"/>
  <c r="O21" i="1" s="1"/>
  <c r="Q21" i="1" s="1"/>
  <c r="K22" i="1"/>
  <c r="O22" i="1" s="1"/>
  <c r="Q22" i="1" s="1"/>
  <c r="K23" i="1"/>
  <c r="O23" i="1" s="1"/>
  <c r="Q23" i="1" s="1"/>
  <c r="K24" i="1"/>
  <c r="O24" i="1" s="1"/>
  <c r="Q24" i="1" s="1"/>
  <c r="K25" i="1"/>
  <c r="O25" i="1" s="1"/>
  <c r="Q25" i="1" s="1"/>
  <c r="K8" i="1"/>
  <c r="O8" i="1" s="1"/>
  <c r="Q8" i="1" s="1"/>
  <c r="H26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8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8" i="1"/>
  <c r="F26" i="1"/>
  <c r="G26" i="1"/>
  <c r="N25" i="1" l="1"/>
  <c r="N21" i="1"/>
  <c r="N19" i="1"/>
  <c r="N17" i="1"/>
  <c r="N23" i="1"/>
  <c r="N15" i="1"/>
  <c r="N10" i="1"/>
  <c r="Q26" i="1"/>
  <c r="O26" i="1"/>
  <c r="N24" i="1"/>
  <c r="N22" i="1"/>
  <c r="N20" i="1"/>
  <c r="N18" i="1"/>
  <c r="N16" i="1"/>
  <c r="N14" i="1"/>
  <c r="N11" i="1"/>
  <c r="N9" i="1"/>
  <c r="N12" i="1"/>
  <c r="M26" i="1"/>
  <c r="C26" i="1"/>
  <c r="I26" i="1" s="1"/>
  <c r="L26" i="1"/>
  <c r="E26" i="1"/>
  <c r="J26" i="1" l="1"/>
  <c r="K26" i="1"/>
  <c r="N26" i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6" i="2"/>
  <c r="D36" i="2" s="1"/>
  <c r="C36" i="2" l="1"/>
</calcChain>
</file>

<file path=xl/sharedStrings.xml><?xml version="1.0" encoding="utf-8"?>
<sst xmlns="http://schemas.openxmlformats.org/spreadsheetml/2006/main" count="110" uniqueCount="84">
  <si>
    <t>ردیف</t>
  </si>
  <si>
    <t xml:space="preserve">استان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</si>
  <si>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</si>
  <si>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</si>
  <si>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</si>
  <si>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</si>
  <si>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</si>
  <si>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</si>
  <si>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</si>
  <si>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</si>
  <si>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</si>
  <si>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</si>
  <si>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</si>
  <si>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</si>
  <si>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</si>
  <si>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</si>
  <si>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</si>
  <si>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</si>
  <si>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</si>
  <si>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</si>
  <si>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</si>
  <si>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</si>
  <si>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</si>
  <si>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</si>
  <si>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</si>
  <si>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</si>
  <si>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</si>
  <si>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</si>
  <si>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</si>
  <si>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</si>
  <si>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</si>
  <si>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</si>
  <si>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</si>
  <si>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آذربایجان شرق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</si>
  <si>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</si>
  <si>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</si>
  <si>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</si>
  <si>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</si>
  <si>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</si>
  <si>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</si>
  <si>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</si>
  <si>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جنوب استان کرمان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</si>
  <si>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</si>
  <si>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</si>
  <si>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</si>
  <si>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</si>
  <si>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</si>
  <si>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</si>
  <si>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</si>
  <si>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</si>
  <si>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</si>
  <si>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</si>
  <si>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</si>
  <si>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</si>
  <si>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</si>
  <si>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</si>
  <si>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کهکیلویه و بویراحمد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</si>
  <si>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</si>
  <si>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</si>
  <si>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</si>
  <si>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</si>
  <si>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</si>
  <si>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</si>
  <si>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</si>
  <si>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</si>
  <si>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جمع</t>
  </si>
  <si>
    <t>برنامه خرید جو</t>
  </si>
  <si>
    <t xml:space="preserve">درخواست اعتبارخرید بذور جو استانها در تاریخ        /         /95              واحد:تن/ میلیون ریال                           </t>
  </si>
  <si>
    <t>اعتبار درخواستی</t>
  </si>
  <si>
    <t>جو</t>
  </si>
  <si>
    <t xml:space="preserve"> گندم </t>
  </si>
  <si>
    <t>برنامه خرید</t>
  </si>
  <si>
    <t>میزان خرید</t>
  </si>
  <si>
    <t>گندم و جو</t>
  </si>
  <si>
    <t>برآورد اعتبار مورد نیاز</t>
  </si>
  <si>
    <t xml:space="preserve"> گندم</t>
  </si>
  <si>
    <t xml:space="preserve"> جو</t>
  </si>
  <si>
    <t xml:space="preserve"> کل </t>
  </si>
  <si>
    <t xml:space="preserve">تهران </t>
  </si>
  <si>
    <t>موجودی</t>
  </si>
  <si>
    <t>حدود اعتبار  مورد نیاز خرید انجام گرفته</t>
  </si>
  <si>
    <t xml:space="preserve">           گزارش تدارک بذور گندم  و جو استانها در تاریخ    5/14 /97                                                                                      واحد:تن/ میلیارد ریال                           </t>
  </si>
  <si>
    <t xml:space="preserve">ارسال شده تا 97/5/14 </t>
  </si>
  <si>
    <t>درخواست ارسال 97/5/14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</si>
</sst>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/>
    <xf numFmtId="49" fontId="0" fillId="0" borderId="1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6" xfId="0" applyBorder="1"/>
    <xf numFmtId="0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1" fontId="0" fillId="0" borderId="42" xfId="0" applyNumberFormat="1" applyBorder="1" applyAlignment="1">
      <alignment horizontal="center" readingOrder="2"/>
    </xf>
    <xf numFmtId="1" fontId="0" fillId="0" borderId="28" xfId="0" applyNumberFormat="1" applyBorder="1" applyAlignment="1">
      <alignment horizontal="center" vertical="top" readingOrder="2"/>
    </xf>
    <xf numFmtId="1" fontId="3" fillId="0" borderId="25" xfId="0" applyNumberFormat="1" applyFont="1" applyBorder="1" applyAlignment="1">
      <alignment horizontal="center" vertical="top" readingOrder="2"/>
    </xf>
    <xf numFmtId="1" fontId="0" fillId="0" borderId="28" xfId="0" applyNumberFormat="1" applyBorder="1" applyAlignment="1">
      <alignment horizontal="center" readingOrder="2"/>
    </xf>
    <xf numFmtId="0" fontId="0" fillId="0" borderId="12" xfId="0" applyNumberFormat="1" applyBorder="1" applyAlignment="1">
      <alignment horizontal="center" vertical="top" readingOrder="2"/>
    </xf>
    <xf numFmtId="49" fontId="0" fillId="0" borderId="32" xfId="0" applyNumberFormat="1" applyBorder="1" applyAlignment="1">
      <alignment horizontal="center" vertical="top" readingOrder="2"/>
    </xf>
    <xf numFmtId="0" fontId="0" fillId="2" borderId="29" xfId="0" applyNumberFormat="1" applyFill="1" applyBorder="1" applyAlignment="1">
      <alignment horizontal="center" vertical="top" readingOrder="2"/>
    </xf>
    <xf numFmtId="0" fontId="0" fillId="0" borderId="11" xfId="0" applyNumberFormat="1" applyBorder="1" applyAlignment="1">
      <alignment horizontal="center" vertical="top" readingOrder="2"/>
    </xf>
    <xf numFmtId="0" fontId="0" fillId="0" borderId="13" xfId="0" applyNumberFormat="1" applyBorder="1" applyAlignment="1">
      <alignment horizontal="center" vertical="top" readingOrder="2"/>
    </xf>
    <xf numFmtId="49" fontId="1" fillId="0" borderId="23" xfId="0" applyNumberFormat="1" applyFont="1" applyBorder="1" applyAlignment="1">
      <alignment horizontal="center" vertical="top" readingOrder="2"/>
    </xf>
    <xf numFmtId="0" fontId="4" fillId="0" borderId="3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8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0" fillId="0" borderId="43" xfId="0" applyNumberFormat="1" applyBorder="1" applyAlignment="1">
      <alignment horizontal="center" vertical="top" readingOrder="2"/>
    </xf>
    <xf numFmtId="0" fontId="4" fillId="0" borderId="30" xfId="0" applyFont="1" applyBorder="1" applyAlignment="1">
      <alignment vertical="top"/>
    </xf>
    <xf numFmtId="1" fontId="0" fillId="0" borderId="42" xfId="0" applyNumberFormat="1" applyBorder="1" applyAlignment="1">
      <alignment horizontal="center" vertical="top" readingOrder="2"/>
    </xf>
    <xf numFmtId="0" fontId="4" fillId="0" borderId="46" xfId="0" applyFont="1" applyBorder="1" applyAlignment="1">
      <alignment vertical="top"/>
    </xf>
    <xf numFmtId="1" fontId="0" fillId="0" borderId="35" xfId="0" applyNumberFormat="1" applyFont="1" applyBorder="1" applyAlignment="1">
      <alignment horizontal="center" vertical="center" readingOrder="2"/>
    </xf>
    <xf numFmtId="49" fontId="0" fillId="0" borderId="14" xfId="0" applyNumberFormat="1" applyFont="1" applyBorder="1" applyAlignment="1">
      <alignment horizontal="center" vertical="center" readingOrder="2"/>
    </xf>
    <xf numFmtId="1" fontId="0" fillId="0" borderId="35" xfId="0" applyNumberFormat="1" applyBorder="1" applyAlignment="1">
      <alignment horizontal="center" vertical="center" readingOrder="2"/>
    </xf>
    <xf numFmtId="1" fontId="0" fillId="0" borderId="17" xfId="0" applyNumberFormat="1" applyBorder="1" applyAlignment="1">
      <alignment horizontal="center" vertical="center" readingOrder="2"/>
    </xf>
    <xf numFmtId="1" fontId="0" fillId="0" borderId="15" xfId="0" applyNumberFormat="1" applyBorder="1" applyAlignment="1">
      <alignment horizontal="center" vertical="center" readingOrder="2"/>
    </xf>
    <xf numFmtId="1" fontId="3" fillId="0" borderId="26" xfId="0" applyNumberFormat="1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1" fontId="0" fillId="0" borderId="35" xfId="0" applyNumberFormat="1" applyBorder="1" applyAlignment="1">
      <alignment horizontal="center" readingOrder="2"/>
    </xf>
    <xf numFmtId="0" fontId="2" fillId="0" borderId="2" xfId="0" applyFont="1" applyBorder="1" applyAlignment="1">
      <alignment horizontal="center" readingOrder="2"/>
    </xf>
    <xf numFmtId="1" fontId="6" fillId="0" borderId="44" xfId="0" applyNumberFormat="1" applyFont="1" applyBorder="1" applyAlignment="1">
      <alignment horizontal="center" readingOrder="2"/>
    </xf>
    <xf numFmtId="1" fontId="6" fillId="0" borderId="47" xfId="0" applyNumberFormat="1" applyFont="1" applyBorder="1" applyAlignment="1">
      <alignment horizontal="center" readingOrder="2"/>
    </xf>
    <xf numFmtId="0" fontId="5" fillId="2" borderId="2" xfId="0" applyNumberFormat="1" applyFont="1" applyFill="1" applyBorder="1" applyAlignment="1">
      <alignment horizontal="center" vertical="top" readingOrder="2"/>
    </xf>
    <xf numFmtId="1" fontId="0" fillId="2" borderId="15" xfId="0" applyNumberFormat="1" applyFont="1" applyFill="1" applyBorder="1" applyAlignment="1">
      <alignment horizontal="center" vertical="center" readingOrder="2"/>
    </xf>
    <xf numFmtId="49" fontId="5" fillId="2" borderId="15" xfId="0" applyNumberFormat="1" applyFont="1" applyFill="1" applyBorder="1" applyAlignment="1">
      <alignment horizontal="center" vertical="center" readingOrder="2"/>
    </xf>
    <xf numFmtId="1" fontId="2" fillId="0" borderId="39" xfId="0" applyNumberFormat="1" applyFont="1" applyBorder="1" applyAlignment="1">
      <alignment horizontal="center" vertical="top" readingOrder="2"/>
    </xf>
    <xf numFmtId="1" fontId="2" fillId="0" borderId="37" xfId="0" applyNumberFormat="1" applyFont="1" applyBorder="1" applyAlignment="1">
      <alignment horizontal="center" vertical="center" readingOrder="2"/>
    </xf>
    <xf numFmtId="49" fontId="6" fillId="0" borderId="17" xfId="0" applyNumberFormat="1" applyFont="1" applyBorder="1" applyAlignment="1">
      <alignment horizontal="center" vertical="center" readingOrder="2"/>
    </xf>
    <xf numFmtId="0" fontId="6" fillId="0" borderId="16" xfId="0" applyNumberFormat="1" applyFont="1" applyBorder="1" applyAlignment="1">
      <alignment horizontal="center" vertical="top" readingOrder="2"/>
    </xf>
    <xf numFmtId="1" fontId="2" fillId="2" borderId="34" xfId="0" applyNumberFormat="1" applyFont="1" applyFill="1" applyBorder="1" applyAlignment="1">
      <alignment horizontal="center" vertical="top" readingOrder="2"/>
    </xf>
    <xf numFmtId="1" fontId="6" fillId="0" borderId="26" xfId="0" applyNumberFormat="1" applyFont="1" applyBorder="1" applyAlignment="1">
      <alignment horizontal="center" vertical="center" readingOrder="2"/>
    </xf>
    <xf numFmtId="1" fontId="0" fillId="0" borderId="0" xfId="0" applyNumberFormat="1"/>
    <xf numFmtId="0" fontId="6" fillId="0" borderId="0" xfId="0" applyNumberFormat="1" applyFont="1" applyFill="1" applyBorder="1" applyAlignment="1">
      <alignment horizontal="center" vertical="top" readingOrder="2"/>
    </xf>
    <xf numFmtId="1" fontId="2" fillId="2" borderId="0" xfId="0" applyNumberFormat="1" applyFont="1" applyFill="1" applyBorder="1" applyAlignment="1">
      <alignment horizontal="center" vertical="top" readingOrder="2"/>
    </xf>
    <xf numFmtId="1" fontId="2" fillId="0" borderId="0" xfId="0" applyNumberFormat="1" applyFont="1" applyFill="1" applyBorder="1" applyAlignment="1">
      <alignment horizontal="center" vertical="top" readingOrder="2"/>
    </xf>
    <xf numFmtId="2" fontId="0" fillId="0" borderId="0" xfId="0" applyNumberFormat="1" applyFill="1" applyBorder="1" applyAlignment="1">
      <alignment horizontal="center" vertical="top" readingOrder="2"/>
    </xf>
    <xf numFmtId="2" fontId="3" fillId="0" borderId="0" xfId="0" applyNumberFormat="1" applyFont="1" applyFill="1" applyBorder="1" applyAlignment="1">
      <alignment horizontal="center" vertical="top" readingOrder="2"/>
    </xf>
    <xf numFmtId="2" fontId="0" fillId="0" borderId="0" xfId="0" applyNumberFormat="1"/>
    <xf numFmtId="0" fontId="2" fillId="0" borderId="50" xfId="0" applyFont="1" applyBorder="1" applyAlignment="1">
      <alignment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28"/>
  <sheetViews>
    <sheetView rightToLeft="1" tabSelected="1" workbookViewId="0">
      <selection activeCell="G31" sqref="G31"/>
    </sheetView>
  </sheetViews>
  <sheetFormatPr defaultRowHeight="14.25" x14ac:dyDescent="0.2"/>
  <cols>
    <col min="1" max="1" width="3.75" customWidth="1"/>
    <col min="2" max="2" width="13.75" customWidth="1"/>
    <col min="3" max="3" width="6.375" customWidth="1"/>
    <col min="4" max="4" width="7.5" customWidth="1"/>
    <col min="5" max="5" width="8.625" customWidth="1"/>
    <col min="6" max="6" width="6" customWidth="1"/>
    <col min="7" max="7" width="7" customWidth="1"/>
    <col min="8" max="8" width="7.625" customWidth="1"/>
    <col min="9" max="9" width="5.625" customWidth="1"/>
    <col min="10" max="10" width="7.125" customWidth="1"/>
    <col min="11" max="11" width="8.125" customWidth="1"/>
    <col min="12" max="12" width="5.5" customWidth="1"/>
    <col min="13" max="13" width="5.375" customWidth="1"/>
    <col min="14" max="14" width="5.25" customWidth="1"/>
    <col min="15" max="15" width="12.875" customWidth="1"/>
    <col min="16" max="16" width="8.25" customWidth="1"/>
    <col min="17" max="17" width="9.75" customWidth="1"/>
    <col min="18" max="18" width="4.625" customWidth="1"/>
  </cols>
  <sheetData>
    <row r="5" spans="1:21" ht="18.75" thickBot="1" x14ac:dyDescent="0.25">
      <c r="A5" s="62" t="s">
        <v>81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1" ht="15.75" customHeight="1" thickTop="1" x14ac:dyDescent="0.25">
      <c r="A6" s="63" t="s">
        <v>0</v>
      </c>
      <c r="B6" s="65" t="s">
        <v>1</v>
      </c>
      <c r="C6" s="69" t="s">
        <v>70</v>
      </c>
      <c r="D6" s="68"/>
      <c r="E6" s="70"/>
      <c r="F6" s="67" t="s">
        <v>69</v>
      </c>
      <c r="G6" s="68"/>
      <c r="H6" s="68"/>
      <c r="I6" s="75" t="s">
        <v>73</v>
      </c>
      <c r="J6" s="68"/>
      <c r="K6" s="70"/>
      <c r="L6" s="76" t="s">
        <v>74</v>
      </c>
      <c r="M6" s="77"/>
      <c r="N6" s="78"/>
      <c r="O6" s="71" t="s">
        <v>80</v>
      </c>
      <c r="P6" s="73" t="s">
        <v>82</v>
      </c>
      <c r="Q6" s="79" t="s">
        <v>83</v>
      </c>
    </row>
    <row r="7" spans="1:21" ht="15" thickBot="1" x14ac:dyDescent="0.25">
      <c r="A7" s="64"/>
      <c r="B7" s="66"/>
      <c r="C7" s="24" t="s">
        <v>79</v>
      </c>
      <c r="D7" s="34" t="s">
        <v>71</v>
      </c>
      <c r="E7" s="25" t="s">
        <v>72</v>
      </c>
      <c r="F7" s="24" t="s">
        <v>79</v>
      </c>
      <c r="G7" s="34" t="s">
        <v>71</v>
      </c>
      <c r="H7" s="26" t="s">
        <v>72</v>
      </c>
      <c r="I7" s="32" t="s">
        <v>79</v>
      </c>
      <c r="J7" s="34" t="s">
        <v>71</v>
      </c>
      <c r="K7" s="27" t="s">
        <v>72</v>
      </c>
      <c r="L7" s="28" t="s">
        <v>75</v>
      </c>
      <c r="M7" s="29" t="s">
        <v>76</v>
      </c>
      <c r="N7" s="30" t="s">
        <v>77</v>
      </c>
      <c r="O7" s="72"/>
      <c r="P7" s="74"/>
      <c r="Q7" s="80"/>
    </row>
    <row r="8" spans="1:21" ht="18.75" thickTop="1" x14ac:dyDescent="0.25">
      <c r="A8" s="18">
        <v>1</v>
      </c>
      <c r="B8" s="19" t="s">
        <v>35</v>
      </c>
      <c r="C8" s="20">
        <v>1278</v>
      </c>
      <c r="D8" s="46">
        <v>0</v>
      </c>
      <c r="E8" s="53">
        <v>0</v>
      </c>
      <c r="F8" s="21">
        <v>0</v>
      </c>
      <c r="G8" s="46">
        <v>0</v>
      </c>
      <c r="H8" s="52">
        <v>0</v>
      </c>
      <c r="I8" s="33">
        <f>F8+C8</f>
        <v>1278</v>
      </c>
      <c r="J8" s="31">
        <f>G8+D8</f>
        <v>0</v>
      </c>
      <c r="K8" s="49">
        <f>H8+E8</f>
        <v>0</v>
      </c>
      <c r="L8" s="14">
        <f>D8*15/1000</f>
        <v>0</v>
      </c>
      <c r="M8" s="15">
        <f>G8*13/1000</f>
        <v>0</v>
      </c>
      <c r="N8" s="16">
        <f>M8+L8</f>
        <v>0</v>
      </c>
      <c r="O8" s="17">
        <f>K8*15/1000</f>
        <v>0</v>
      </c>
      <c r="P8" s="43">
        <v>0</v>
      </c>
      <c r="Q8" s="44">
        <f>O8-P8</f>
        <v>0</v>
      </c>
      <c r="U8" s="55"/>
    </row>
    <row r="9" spans="1:21" ht="18" x14ac:dyDescent="0.25">
      <c r="A9" s="18">
        <v>2</v>
      </c>
      <c r="B9" s="19" t="s">
        <v>36</v>
      </c>
      <c r="C9" s="20">
        <v>216</v>
      </c>
      <c r="D9" s="46">
        <v>0</v>
      </c>
      <c r="E9" s="53">
        <v>0</v>
      </c>
      <c r="F9" s="21">
        <v>0</v>
      </c>
      <c r="G9" s="46">
        <v>0</v>
      </c>
      <c r="H9" s="52">
        <v>0</v>
      </c>
      <c r="I9" s="33">
        <f t="shared" ref="I9:I26" si="0">F9+C9</f>
        <v>216</v>
      </c>
      <c r="J9" s="31">
        <f t="shared" ref="J9:J26" si="1">G9+D9</f>
        <v>0</v>
      </c>
      <c r="K9" s="49">
        <f t="shared" ref="K9:K26" si="2">H9+E9</f>
        <v>0</v>
      </c>
      <c r="L9" s="14">
        <f t="shared" ref="L9:L26" si="3">D9*15/1000</f>
        <v>0</v>
      </c>
      <c r="M9" s="15">
        <f t="shared" ref="M9:M26" si="4">G9*13/1000</f>
        <v>0</v>
      </c>
      <c r="N9" s="16">
        <f t="shared" ref="N9:N26" si="5">M9+L9</f>
        <v>0</v>
      </c>
      <c r="O9" s="17">
        <f t="shared" ref="O9:O25" si="6">K9*15/1000</f>
        <v>0</v>
      </c>
      <c r="P9" s="43">
        <v>0</v>
      </c>
      <c r="Q9" s="44">
        <f t="shared" ref="Q9:Q25" si="7">O9-P9</f>
        <v>0</v>
      </c>
      <c r="U9" s="55"/>
    </row>
    <row r="10" spans="1:21" ht="18" x14ac:dyDescent="0.25">
      <c r="A10" s="18">
        <v>3</v>
      </c>
      <c r="B10" s="19" t="s">
        <v>78</v>
      </c>
      <c r="C10" s="20">
        <v>0</v>
      </c>
      <c r="D10" s="46">
        <v>2556</v>
      </c>
      <c r="E10" s="53">
        <v>2477</v>
      </c>
      <c r="F10" s="21">
        <v>0</v>
      </c>
      <c r="G10" s="46">
        <v>851</v>
      </c>
      <c r="H10" s="52">
        <v>216</v>
      </c>
      <c r="I10" s="33">
        <f t="shared" si="0"/>
        <v>0</v>
      </c>
      <c r="J10" s="31">
        <f t="shared" si="1"/>
        <v>3407</v>
      </c>
      <c r="K10" s="49">
        <f t="shared" si="2"/>
        <v>2693</v>
      </c>
      <c r="L10" s="14">
        <f t="shared" si="3"/>
        <v>38.340000000000003</v>
      </c>
      <c r="M10" s="15">
        <f t="shared" si="4"/>
        <v>11.063000000000001</v>
      </c>
      <c r="N10" s="16">
        <f t="shared" si="5"/>
        <v>49.403000000000006</v>
      </c>
      <c r="O10" s="17">
        <f t="shared" si="6"/>
        <v>40.395000000000003</v>
      </c>
      <c r="P10" s="43">
        <v>9</v>
      </c>
      <c r="Q10" s="44">
        <f t="shared" si="7"/>
        <v>31.395000000000003</v>
      </c>
      <c r="U10" s="55"/>
    </row>
    <row r="11" spans="1:21" ht="18" x14ac:dyDescent="0.25">
      <c r="A11" s="18">
        <v>4</v>
      </c>
      <c r="B11" s="19" t="s">
        <v>41</v>
      </c>
      <c r="C11" s="20">
        <v>14</v>
      </c>
      <c r="D11" s="46">
        <v>1370</v>
      </c>
      <c r="E11" s="53">
        <v>972</v>
      </c>
      <c r="F11" s="21">
        <v>0</v>
      </c>
      <c r="G11" s="46">
        <v>0</v>
      </c>
      <c r="H11" s="52">
        <v>0</v>
      </c>
      <c r="I11" s="33">
        <f t="shared" si="0"/>
        <v>14</v>
      </c>
      <c r="J11" s="31">
        <f t="shared" si="1"/>
        <v>1370</v>
      </c>
      <c r="K11" s="49">
        <f t="shared" si="2"/>
        <v>972</v>
      </c>
      <c r="L11" s="14">
        <f t="shared" si="3"/>
        <v>20.55</v>
      </c>
      <c r="M11" s="15">
        <f t="shared" si="4"/>
        <v>0</v>
      </c>
      <c r="N11" s="16">
        <f t="shared" si="5"/>
        <v>20.55</v>
      </c>
      <c r="O11" s="17">
        <f t="shared" si="6"/>
        <v>14.58</v>
      </c>
      <c r="P11" s="43">
        <v>7</v>
      </c>
      <c r="Q11" s="44">
        <f t="shared" si="7"/>
        <v>7.58</v>
      </c>
      <c r="U11" s="55"/>
    </row>
    <row r="12" spans="1:21" ht="18" x14ac:dyDescent="0.25">
      <c r="A12" s="18">
        <v>5</v>
      </c>
      <c r="B12" s="19" t="s">
        <v>42</v>
      </c>
      <c r="C12" s="20">
        <v>194</v>
      </c>
      <c r="D12" s="46">
        <v>431</v>
      </c>
      <c r="E12" s="53">
        <v>790</v>
      </c>
      <c r="F12" s="21">
        <v>6</v>
      </c>
      <c r="G12" s="46">
        <v>1252</v>
      </c>
      <c r="H12" s="52">
        <v>1756</v>
      </c>
      <c r="I12" s="33">
        <f>F12+C12</f>
        <v>200</v>
      </c>
      <c r="J12" s="31">
        <f>G12+D12</f>
        <v>1683</v>
      </c>
      <c r="K12" s="49">
        <f>H12+E12</f>
        <v>2546</v>
      </c>
      <c r="L12" s="14">
        <f>D12*15/1000</f>
        <v>6.4649999999999999</v>
      </c>
      <c r="M12" s="15">
        <f>G12*13/1000</f>
        <v>16.276</v>
      </c>
      <c r="N12" s="16">
        <f>M12+L12</f>
        <v>22.741</v>
      </c>
      <c r="O12" s="17">
        <f>K12*15/1000</f>
        <v>38.19</v>
      </c>
      <c r="P12" s="43">
        <v>0</v>
      </c>
      <c r="Q12" s="44">
        <f>O12-P12</f>
        <v>38.19</v>
      </c>
      <c r="U12" s="55"/>
    </row>
    <row r="13" spans="1:21" ht="18" x14ac:dyDescent="0.25">
      <c r="A13" s="18">
        <v>6</v>
      </c>
      <c r="B13" s="19" t="s">
        <v>43</v>
      </c>
      <c r="C13" s="20">
        <v>0</v>
      </c>
      <c r="D13" s="46">
        <v>575</v>
      </c>
      <c r="E13" s="53">
        <v>135</v>
      </c>
      <c r="F13" s="21">
        <v>0</v>
      </c>
      <c r="G13" s="46">
        <v>951</v>
      </c>
      <c r="H13" s="52">
        <v>10</v>
      </c>
      <c r="I13" s="33">
        <f t="shared" si="0"/>
        <v>0</v>
      </c>
      <c r="J13" s="31">
        <f t="shared" si="1"/>
        <v>1526</v>
      </c>
      <c r="K13" s="49">
        <f t="shared" si="2"/>
        <v>145</v>
      </c>
      <c r="L13" s="14">
        <f t="shared" si="3"/>
        <v>8.625</v>
      </c>
      <c r="M13" s="15">
        <f t="shared" si="4"/>
        <v>12.363</v>
      </c>
      <c r="N13" s="16">
        <f t="shared" si="5"/>
        <v>20.988</v>
      </c>
      <c r="O13" s="17">
        <f t="shared" si="6"/>
        <v>2.1749999999999998</v>
      </c>
      <c r="P13" s="43">
        <v>0</v>
      </c>
      <c r="Q13" s="44">
        <f t="shared" si="7"/>
        <v>2.1749999999999998</v>
      </c>
      <c r="U13" s="55"/>
    </row>
    <row r="14" spans="1:21" ht="18" x14ac:dyDescent="0.25">
      <c r="A14" s="18">
        <v>7</v>
      </c>
      <c r="B14" s="19" t="s">
        <v>44</v>
      </c>
      <c r="C14" s="20">
        <v>18</v>
      </c>
      <c r="D14" s="46">
        <v>0</v>
      </c>
      <c r="E14" s="53">
        <v>0</v>
      </c>
      <c r="F14" s="21">
        <v>12</v>
      </c>
      <c r="G14" s="46">
        <v>0</v>
      </c>
      <c r="H14" s="52">
        <v>0</v>
      </c>
      <c r="I14" s="33">
        <f t="shared" si="0"/>
        <v>30</v>
      </c>
      <c r="J14" s="31">
        <f t="shared" si="1"/>
        <v>0</v>
      </c>
      <c r="K14" s="49">
        <f t="shared" si="2"/>
        <v>0</v>
      </c>
      <c r="L14" s="14">
        <f t="shared" si="3"/>
        <v>0</v>
      </c>
      <c r="M14" s="15">
        <f t="shared" si="4"/>
        <v>0</v>
      </c>
      <c r="N14" s="16">
        <f t="shared" si="5"/>
        <v>0</v>
      </c>
      <c r="O14" s="17">
        <f t="shared" si="6"/>
        <v>0</v>
      </c>
      <c r="P14" s="43">
        <v>0</v>
      </c>
      <c r="Q14" s="44">
        <f t="shared" si="7"/>
        <v>0</v>
      </c>
      <c r="U14" s="55"/>
    </row>
    <row r="15" spans="1:21" ht="18" x14ac:dyDescent="0.25">
      <c r="A15" s="18">
        <v>8</v>
      </c>
      <c r="B15" s="19" t="s">
        <v>46</v>
      </c>
      <c r="C15" s="20">
        <v>0</v>
      </c>
      <c r="D15" s="46">
        <v>7848</v>
      </c>
      <c r="E15" s="53">
        <v>6432</v>
      </c>
      <c r="F15" s="21">
        <v>0</v>
      </c>
      <c r="G15" s="46">
        <v>0</v>
      </c>
      <c r="H15" s="52">
        <v>0</v>
      </c>
      <c r="I15" s="33">
        <f t="shared" si="0"/>
        <v>0</v>
      </c>
      <c r="J15" s="31">
        <f t="shared" si="1"/>
        <v>7848</v>
      </c>
      <c r="K15" s="49">
        <f t="shared" si="2"/>
        <v>6432</v>
      </c>
      <c r="L15" s="14">
        <f t="shared" si="3"/>
        <v>117.72</v>
      </c>
      <c r="M15" s="15">
        <f t="shared" si="4"/>
        <v>0</v>
      </c>
      <c r="N15" s="16">
        <f t="shared" si="5"/>
        <v>117.72</v>
      </c>
      <c r="O15" s="17">
        <f t="shared" si="6"/>
        <v>96.48</v>
      </c>
      <c r="P15" s="43">
        <v>40</v>
      </c>
      <c r="Q15" s="44">
        <f t="shared" si="7"/>
        <v>56.480000000000004</v>
      </c>
      <c r="U15" s="55"/>
    </row>
    <row r="16" spans="1:21" ht="18" x14ac:dyDescent="0.25">
      <c r="A16" s="18">
        <v>9</v>
      </c>
      <c r="B16" s="19" t="s">
        <v>47</v>
      </c>
      <c r="C16" s="20">
        <v>0</v>
      </c>
      <c r="D16" s="46">
        <v>1510</v>
      </c>
      <c r="E16" s="53">
        <v>1382</v>
      </c>
      <c r="F16" s="21">
        <v>0</v>
      </c>
      <c r="G16" s="46">
        <v>0</v>
      </c>
      <c r="H16" s="52">
        <v>0</v>
      </c>
      <c r="I16" s="33">
        <f t="shared" si="0"/>
        <v>0</v>
      </c>
      <c r="J16" s="31">
        <f t="shared" si="1"/>
        <v>1510</v>
      </c>
      <c r="K16" s="49">
        <f t="shared" si="2"/>
        <v>1382</v>
      </c>
      <c r="L16" s="14">
        <f t="shared" si="3"/>
        <v>22.65</v>
      </c>
      <c r="M16" s="15">
        <f t="shared" si="4"/>
        <v>0</v>
      </c>
      <c r="N16" s="16">
        <f t="shared" si="5"/>
        <v>22.65</v>
      </c>
      <c r="O16" s="17">
        <f t="shared" si="6"/>
        <v>20.73</v>
      </c>
      <c r="P16" s="43">
        <v>0</v>
      </c>
      <c r="Q16" s="44">
        <f t="shared" si="7"/>
        <v>20.73</v>
      </c>
      <c r="U16" s="55"/>
    </row>
    <row r="17" spans="1:21" ht="18" x14ac:dyDescent="0.25">
      <c r="A17" s="18">
        <v>10</v>
      </c>
      <c r="B17" s="19" t="s">
        <v>48</v>
      </c>
      <c r="C17" s="20">
        <v>14</v>
      </c>
      <c r="D17" s="46">
        <v>0</v>
      </c>
      <c r="E17" s="53">
        <v>0</v>
      </c>
      <c r="F17" s="21">
        <v>0</v>
      </c>
      <c r="G17" s="46">
        <v>0</v>
      </c>
      <c r="H17" s="52">
        <v>0</v>
      </c>
      <c r="I17" s="33">
        <f t="shared" si="0"/>
        <v>14</v>
      </c>
      <c r="J17" s="31">
        <f t="shared" si="1"/>
        <v>0</v>
      </c>
      <c r="K17" s="49">
        <f t="shared" si="2"/>
        <v>0</v>
      </c>
      <c r="L17" s="14">
        <f t="shared" si="3"/>
        <v>0</v>
      </c>
      <c r="M17" s="15">
        <f t="shared" si="4"/>
        <v>0</v>
      </c>
      <c r="N17" s="16">
        <f t="shared" si="5"/>
        <v>0</v>
      </c>
      <c r="O17" s="17">
        <f t="shared" si="6"/>
        <v>0</v>
      </c>
      <c r="P17" s="43">
        <v>0</v>
      </c>
      <c r="Q17" s="44">
        <f t="shared" si="7"/>
        <v>0</v>
      </c>
      <c r="U17" s="55"/>
    </row>
    <row r="18" spans="1:21" ht="18" x14ac:dyDescent="0.25">
      <c r="A18" s="18">
        <v>11</v>
      </c>
      <c r="B18" s="19" t="s">
        <v>49</v>
      </c>
      <c r="C18" s="20">
        <v>90</v>
      </c>
      <c r="D18" s="46">
        <v>1969</v>
      </c>
      <c r="E18" s="53">
        <v>916</v>
      </c>
      <c r="F18" s="21">
        <v>0</v>
      </c>
      <c r="G18" s="46">
        <v>57</v>
      </c>
      <c r="H18" s="52">
        <v>0</v>
      </c>
      <c r="I18" s="33">
        <f t="shared" si="0"/>
        <v>90</v>
      </c>
      <c r="J18" s="31">
        <f t="shared" si="1"/>
        <v>2026</v>
      </c>
      <c r="K18" s="49">
        <f t="shared" si="2"/>
        <v>916</v>
      </c>
      <c r="L18" s="14">
        <f t="shared" si="3"/>
        <v>29.535</v>
      </c>
      <c r="M18" s="15">
        <f t="shared" si="4"/>
        <v>0.74099999999999999</v>
      </c>
      <c r="N18" s="16">
        <f t="shared" si="5"/>
        <v>30.276</v>
      </c>
      <c r="O18" s="17">
        <f t="shared" si="6"/>
        <v>13.74</v>
      </c>
      <c r="P18" s="43">
        <v>5</v>
      </c>
      <c r="Q18" s="44">
        <f t="shared" si="7"/>
        <v>8.74</v>
      </c>
      <c r="U18" s="55"/>
    </row>
    <row r="19" spans="1:21" ht="18" x14ac:dyDescent="0.25">
      <c r="A19" s="18">
        <v>12</v>
      </c>
      <c r="B19" s="19" t="s">
        <v>54</v>
      </c>
      <c r="C19" s="20">
        <v>2</v>
      </c>
      <c r="D19" s="46">
        <v>636</v>
      </c>
      <c r="E19" s="53">
        <v>637</v>
      </c>
      <c r="F19" s="21">
        <v>0</v>
      </c>
      <c r="G19" s="46">
        <v>163</v>
      </c>
      <c r="H19" s="52">
        <v>109</v>
      </c>
      <c r="I19" s="33">
        <f t="shared" si="0"/>
        <v>2</v>
      </c>
      <c r="J19" s="31">
        <f t="shared" si="1"/>
        <v>799</v>
      </c>
      <c r="K19" s="49">
        <f t="shared" si="2"/>
        <v>746</v>
      </c>
      <c r="L19" s="14">
        <f t="shared" si="3"/>
        <v>9.5399999999999991</v>
      </c>
      <c r="M19" s="15">
        <f t="shared" si="4"/>
        <v>2.1190000000000002</v>
      </c>
      <c r="N19" s="16">
        <f t="shared" si="5"/>
        <v>11.658999999999999</v>
      </c>
      <c r="O19" s="17">
        <f t="shared" si="6"/>
        <v>11.19</v>
      </c>
      <c r="P19" s="43">
        <v>2</v>
      </c>
      <c r="Q19" s="44">
        <f t="shared" si="7"/>
        <v>9.19</v>
      </c>
      <c r="U19" s="55"/>
    </row>
    <row r="20" spans="1:21" ht="18" x14ac:dyDescent="0.25">
      <c r="A20" s="18">
        <v>13</v>
      </c>
      <c r="B20" s="19" t="s">
        <v>55</v>
      </c>
      <c r="C20" s="20">
        <v>1141</v>
      </c>
      <c r="D20" s="46">
        <v>4303</v>
      </c>
      <c r="E20" s="53">
        <v>3360</v>
      </c>
      <c r="F20" s="21">
        <v>0</v>
      </c>
      <c r="G20" s="46">
        <v>0</v>
      </c>
      <c r="H20" s="52">
        <v>0</v>
      </c>
      <c r="I20" s="33">
        <f t="shared" si="0"/>
        <v>1141</v>
      </c>
      <c r="J20" s="31">
        <f t="shared" si="1"/>
        <v>4303</v>
      </c>
      <c r="K20" s="49">
        <f t="shared" si="2"/>
        <v>3360</v>
      </c>
      <c r="L20" s="14">
        <f t="shared" si="3"/>
        <v>64.545000000000002</v>
      </c>
      <c r="M20" s="15">
        <f t="shared" si="4"/>
        <v>0</v>
      </c>
      <c r="N20" s="16">
        <f t="shared" si="5"/>
        <v>64.545000000000002</v>
      </c>
      <c r="O20" s="17">
        <f t="shared" si="6"/>
        <v>50.4</v>
      </c>
      <c r="P20" s="43">
        <v>5</v>
      </c>
      <c r="Q20" s="44">
        <f t="shared" si="7"/>
        <v>45.4</v>
      </c>
      <c r="U20" s="55"/>
    </row>
    <row r="21" spans="1:21" ht="18" x14ac:dyDescent="0.25">
      <c r="A21" s="18">
        <v>14</v>
      </c>
      <c r="B21" s="19" t="s">
        <v>57</v>
      </c>
      <c r="C21" s="20">
        <v>806</v>
      </c>
      <c r="D21" s="46">
        <v>0</v>
      </c>
      <c r="E21" s="53">
        <v>0</v>
      </c>
      <c r="F21" s="21">
        <v>0</v>
      </c>
      <c r="G21" s="46">
        <v>0</v>
      </c>
      <c r="H21" s="52">
        <v>0</v>
      </c>
      <c r="I21" s="33">
        <f t="shared" si="0"/>
        <v>806</v>
      </c>
      <c r="J21" s="31">
        <f t="shared" si="1"/>
        <v>0</v>
      </c>
      <c r="K21" s="49">
        <f t="shared" si="2"/>
        <v>0</v>
      </c>
      <c r="L21" s="14">
        <f t="shared" si="3"/>
        <v>0</v>
      </c>
      <c r="M21" s="15">
        <f t="shared" si="4"/>
        <v>0</v>
      </c>
      <c r="N21" s="16">
        <f t="shared" si="5"/>
        <v>0</v>
      </c>
      <c r="O21" s="17">
        <f t="shared" si="6"/>
        <v>0</v>
      </c>
      <c r="P21" s="43">
        <v>0</v>
      </c>
      <c r="Q21" s="44">
        <f t="shared" si="7"/>
        <v>0</v>
      </c>
      <c r="U21" s="55"/>
    </row>
    <row r="22" spans="1:21" ht="18" x14ac:dyDescent="0.25">
      <c r="A22" s="18">
        <v>15</v>
      </c>
      <c r="B22" s="19" t="s">
        <v>60</v>
      </c>
      <c r="C22" s="20">
        <v>757</v>
      </c>
      <c r="D22" s="46">
        <v>0</v>
      </c>
      <c r="E22" s="53">
        <v>0</v>
      </c>
      <c r="F22" s="21">
        <v>0</v>
      </c>
      <c r="G22" s="46">
        <v>0</v>
      </c>
      <c r="H22" s="52">
        <v>0</v>
      </c>
      <c r="I22" s="33">
        <f t="shared" si="0"/>
        <v>757</v>
      </c>
      <c r="J22" s="31">
        <f t="shared" si="1"/>
        <v>0</v>
      </c>
      <c r="K22" s="49">
        <f t="shared" si="2"/>
        <v>0</v>
      </c>
      <c r="L22" s="14">
        <f t="shared" si="3"/>
        <v>0</v>
      </c>
      <c r="M22" s="15">
        <f t="shared" si="4"/>
        <v>0</v>
      </c>
      <c r="N22" s="16">
        <f t="shared" si="5"/>
        <v>0</v>
      </c>
      <c r="O22" s="17">
        <f t="shared" si="6"/>
        <v>0</v>
      </c>
      <c r="P22" s="43">
        <v>0</v>
      </c>
      <c r="Q22" s="44">
        <f t="shared" si="7"/>
        <v>0</v>
      </c>
      <c r="U22" s="55"/>
    </row>
    <row r="23" spans="1:21" ht="18" x14ac:dyDescent="0.25">
      <c r="A23" s="18">
        <v>16</v>
      </c>
      <c r="B23" s="19" t="s">
        <v>61</v>
      </c>
      <c r="C23" s="20">
        <v>44</v>
      </c>
      <c r="D23" s="46">
        <v>1880</v>
      </c>
      <c r="E23" s="53">
        <v>1427</v>
      </c>
      <c r="F23" s="21">
        <v>8</v>
      </c>
      <c r="G23" s="46">
        <v>1250</v>
      </c>
      <c r="H23" s="52">
        <v>1159</v>
      </c>
      <c r="I23" s="33">
        <f t="shared" si="0"/>
        <v>52</v>
      </c>
      <c r="J23" s="31">
        <f t="shared" si="1"/>
        <v>3130</v>
      </c>
      <c r="K23" s="49">
        <f t="shared" si="2"/>
        <v>2586</v>
      </c>
      <c r="L23" s="14">
        <f t="shared" si="3"/>
        <v>28.2</v>
      </c>
      <c r="M23" s="15">
        <f t="shared" si="4"/>
        <v>16.25</v>
      </c>
      <c r="N23" s="16">
        <f t="shared" si="5"/>
        <v>44.45</v>
      </c>
      <c r="O23" s="17">
        <f t="shared" si="6"/>
        <v>38.79</v>
      </c>
      <c r="P23" s="43">
        <v>6</v>
      </c>
      <c r="Q23" s="44">
        <f t="shared" si="7"/>
        <v>32.79</v>
      </c>
      <c r="U23" s="55"/>
    </row>
    <row r="24" spans="1:21" ht="18" x14ac:dyDescent="0.25">
      <c r="A24" s="18">
        <v>17</v>
      </c>
      <c r="B24" s="19" t="s">
        <v>62</v>
      </c>
      <c r="C24" s="20">
        <v>0</v>
      </c>
      <c r="D24" s="46">
        <v>882</v>
      </c>
      <c r="E24" s="53">
        <v>920</v>
      </c>
      <c r="F24" s="21">
        <v>0</v>
      </c>
      <c r="G24" s="46">
        <v>0</v>
      </c>
      <c r="H24" s="52">
        <v>0</v>
      </c>
      <c r="I24" s="33">
        <f t="shared" si="0"/>
        <v>0</v>
      </c>
      <c r="J24" s="31">
        <f t="shared" si="1"/>
        <v>882</v>
      </c>
      <c r="K24" s="49">
        <f t="shared" si="2"/>
        <v>920</v>
      </c>
      <c r="L24" s="14">
        <f t="shared" si="3"/>
        <v>13.23</v>
      </c>
      <c r="M24" s="15">
        <f t="shared" si="4"/>
        <v>0</v>
      </c>
      <c r="N24" s="16">
        <f t="shared" si="5"/>
        <v>13.23</v>
      </c>
      <c r="O24" s="17">
        <f t="shared" si="6"/>
        <v>13.8</v>
      </c>
      <c r="P24" s="43">
        <v>6</v>
      </c>
      <c r="Q24" s="44">
        <f t="shared" si="7"/>
        <v>7.8000000000000007</v>
      </c>
      <c r="U24" s="55"/>
    </row>
    <row r="25" spans="1:21" ht="18.75" thickBot="1" x14ac:dyDescent="0.3">
      <c r="A25" s="18">
        <v>18</v>
      </c>
      <c r="B25" s="19" t="s">
        <v>63</v>
      </c>
      <c r="C25" s="20">
        <v>0</v>
      </c>
      <c r="D25" s="46">
        <v>2990</v>
      </c>
      <c r="E25" s="53">
        <v>2328</v>
      </c>
      <c r="F25" s="21">
        <v>14</v>
      </c>
      <c r="G25" s="46">
        <v>0</v>
      </c>
      <c r="H25" s="52">
        <v>0</v>
      </c>
      <c r="I25" s="33">
        <f t="shared" si="0"/>
        <v>14</v>
      </c>
      <c r="J25" s="31">
        <f t="shared" si="1"/>
        <v>2990</v>
      </c>
      <c r="K25" s="49">
        <f t="shared" si="2"/>
        <v>2328</v>
      </c>
      <c r="L25" s="14">
        <f t="shared" si="3"/>
        <v>44.85</v>
      </c>
      <c r="M25" s="15">
        <f t="shared" si="4"/>
        <v>0</v>
      </c>
      <c r="N25" s="16">
        <f t="shared" si="5"/>
        <v>44.85</v>
      </c>
      <c r="O25" s="17">
        <f t="shared" si="6"/>
        <v>34.92</v>
      </c>
      <c r="P25" s="43">
        <v>0</v>
      </c>
      <c r="Q25" s="44">
        <f t="shared" si="7"/>
        <v>34.92</v>
      </c>
      <c r="U25" s="55"/>
    </row>
    <row r="26" spans="1:21" ht="18.75" thickBot="1" x14ac:dyDescent="0.3">
      <c r="A26" s="22">
        <v>19</v>
      </c>
      <c r="B26" s="23" t="s">
        <v>65</v>
      </c>
      <c r="C26" s="35">
        <f t="shared" ref="C26:H26" si="8">SUM(C8:C25)</f>
        <v>4574</v>
      </c>
      <c r="D26" s="47">
        <f>SUM(D8:D25)</f>
        <v>26950</v>
      </c>
      <c r="E26" s="54">
        <f t="shared" si="8"/>
        <v>21776</v>
      </c>
      <c r="F26" s="36">
        <f t="shared" si="8"/>
        <v>40</v>
      </c>
      <c r="G26" s="48">
        <f t="shared" si="8"/>
        <v>4524</v>
      </c>
      <c r="H26" s="51">
        <f t="shared" si="8"/>
        <v>3250</v>
      </c>
      <c r="I26" s="37">
        <f t="shared" si="0"/>
        <v>4614</v>
      </c>
      <c r="J26" s="38">
        <f t="shared" si="1"/>
        <v>31474</v>
      </c>
      <c r="K26" s="50">
        <f t="shared" si="2"/>
        <v>25026</v>
      </c>
      <c r="L26" s="37">
        <f t="shared" si="3"/>
        <v>404.25</v>
      </c>
      <c r="M26" s="39">
        <f t="shared" si="4"/>
        <v>58.811999999999998</v>
      </c>
      <c r="N26" s="40">
        <f t="shared" si="5"/>
        <v>463.06200000000001</v>
      </c>
      <c r="O26" s="42">
        <f>SUM(O8:O25)</f>
        <v>375.39000000000004</v>
      </c>
      <c r="P26" s="41">
        <f>SUM(P8:P25)</f>
        <v>80</v>
      </c>
      <c r="Q26" s="45">
        <f>SUM(Q8:Q25)</f>
        <v>295.39</v>
      </c>
    </row>
    <row r="27" spans="1:21" ht="15" thickTop="1" x14ac:dyDescent="0.2">
      <c r="E27" s="13"/>
      <c r="F27" s="13"/>
      <c r="G27" s="13"/>
      <c r="H27" s="13"/>
      <c r="I27" s="13"/>
      <c r="J27" s="13"/>
      <c r="K27" s="13"/>
    </row>
    <row r="28" spans="1:21" ht="18" x14ac:dyDescent="0.2">
      <c r="E28" s="57"/>
      <c r="H28" s="56"/>
      <c r="K28" s="58"/>
      <c r="M28" s="59"/>
      <c r="N28" s="60"/>
      <c r="O28" s="61"/>
    </row>
  </sheetData>
  <mergeCells count="10">
    <mergeCell ref="A5:Q5"/>
    <mergeCell ref="A6:A7"/>
    <mergeCell ref="B6:B7"/>
    <mergeCell ref="F6:H6"/>
    <mergeCell ref="C6:E6"/>
    <mergeCell ref="O6:O7"/>
    <mergeCell ref="P6:P7"/>
    <mergeCell ref="I6:K6"/>
    <mergeCell ref="L6:N6"/>
    <mergeCell ref="Q6:Q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workbookViewId="0">
      <selection activeCell="B3" sqref="B3:D36"/>
    </sheetView>
  </sheetViews>
  <sheetFormatPr defaultRowHeight="14.25" x14ac:dyDescent="0.2"/>
  <cols>
    <col min="2" max="2" width="15.125" customWidth="1"/>
    <col min="3" max="3" width="13.25" customWidth="1"/>
    <col min="4" max="4" width="13" customWidth="1"/>
  </cols>
  <sheetData>
    <row r="1" spans="1:4" ht="15" thickBot="1" x14ac:dyDescent="0.25"/>
    <row r="2" spans="1:4" ht="15.75" customHeight="1" thickTop="1" x14ac:dyDescent="0.2">
      <c r="A2" s="81" t="s">
        <v>67</v>
      </c>
      <c r="B2" s="82"/>
      <c r="C2" s="82"/>
      <c r="D2" s="83"/>
    </row>
    <row r="3" spans="1:4" ht="15" x14ac:dyDescent="0.2">
      <c r="A3" s="1" t="s">
        <v>0</v>
      </c>
      <c r="B3" s="2" t="s">
        <v>1</v>
      </c>
      <c r="C3" s="2" t="s">
        <v>66</v>
      </c>
      <c r="D3" s="3" t="s">
        <v>68</v>
      </c>
    </row>
    <row r="4" spans="1:4" x14ac:dyDescent="0.2">
      <c r="A4" s="4">
        <v>1</v>
      </c>
      <c r="B4" s="5" t="s">
        <v>33</v>
      </c>
      <c r="C4" s="5">
        <v>0</v>
      </c>
      <c r="D4" s="6"/>
    </row>
    <row r="5" spans="1:4" x14ac:dyDescent="0.2">
      <c r="A5" s="4">
        <v>2</v>
      </c>
      <c r="B5" s="5" t="s">
        <v>34</v>
      </c>
      <c r="C5" s="5">
        <v>0</v>
      </c>
      <c r="D5" s="6"/>
    </row>
    <row r="6" spans="1:4" x14ac:dyDescent="0.2">
      <c r="A6" s="7" t="s">
        <v>2</v>
      </c>
      <c r="B6" s="8" t="s">
        <v>35</v>
      </c>
      <c r="C6" s="12">
        <v>1019</v>
      </c>
      <c r="D6" s="6">
        <f>C6*14*25/100</f>
        <v>3566.5</v>
      </c>
    </row>
    <row r="7" spans="1:4" x14ac:dyDescent="0.2">
      <c r="A7" s="7" t="s">
        <v>3</v>
      </c>
      <c r="B7" s="8" t="s">
        <v>36</v>
      </c>
      <c r="C7" s="12">
        <v>300</v>
      </c>
      <c r="D7" s="6">
        <f t="shared" ref="D7:D35" si="0">C7*14*25/100</f>
        <v>1050</v>
      </c>
    </row>
    <row r="8" spans="1:4" x14ac:dyDescent="0.2">
      <c r="A8" s="7" t="s">
        <v>4</v>
      </c>
      <c r="B8" s="8" t="s">
        <v>37</v>
      </c>
      <c r="C8" s="12">
        <v>461</v>
      </c>
      <c r="D8" s="6">
        <f t="shared" si="0"/>
        <v>1613.5</v>
      </c>
    </row>
    <row r="9" spans="1:4" x14ac:dyDescent="0.2">
      <c r="A9" s="7" t="s">
        <v>5</v>
      </c>
      <c r="B9" s="8" t="s">
        <v>38</v>
      </c>
      <c r="C9" s="12">
        <v>0</v>
      </c>
      <c r="D9" s="6">
        <f t="shared" si="0"/>
        <v>0</v>
      </c>
    </row>
    <row r="10" spans="1:4" x14ac:dyDescent="0.2">
      <c r="A10" s="7" t="s">
        <v>6</v>
      </c>
      <c r="B10" s="8" t="s">
        <v>39</v>
      </c>
      <c r="C10" s="12">
        <v>19</v>
      </c>
      <c r="D10" s="6">
        <f t="shared" si="0"/>
        <v>66.5</v>
      </c>
    </row>
    <row r="11" spans="1:4" x14ac:dyDescent="0.2">
      <c r="A11" s="7" t="s">
        <v>7</v>
      </c>
      <c r="B11" s="8" t="s">
        <v>40</v>
      </c>
      <c r="C11" s="12">
        <v>1360</v>
      </c>
      <c r="D11" s="6">
        <f t="shared" si="0"/>
        <v>4760</v>
      </c>
    </row>
    <row r="12" spans="1:4" x14ac:dyDescent="0.2">
      <c r="A12" s="7" t="s">
        <v>8</v>
      </c>
      <c r="B12" s="8" t="s">
        <v>41</v>
      </c>
      <c r="C12" s="12">
        <v>0</v>
      </c>
      <c r="D12" s="6">
        <f t="shared" si="0"/>
        <v>0</v>
      </c>
    </row>
    <row r="13" spans="1:4" x14ac:dyDescent="0.2">
      <c r="A13" s="7" t="s">
        <v>9</v>
      </c>
      <c r="B13" s="8" t="s">
        <v>42</v>
      </c>
      <c r="C13" s="12">
        <v>398</v>
      </c>
      <c r="D13" s="6">
        <f t="shared" si="0"/>
        <v>1393</v>
      </c>
    </row>
    <row r="14" spans="1:4" x14ac:dyDescent="0.2">
      <c r="A14" s="7" t="s">
        <v>10</v>
      </c>
      <c r="B14" s="8" t="s">
        <v>43</v>
      </c>
      <c r="C14" s="12">
        <v>0</v>
      </c>
      <c r="D14" s="6">
        <f t="shared" si="0"/>
        <v>0</v>
      </c>
    </row>
    <row r="15" spans="1:4" x14ac:dyDescent="0.2">
      <c r="A15" s="7" t="s">
        <v>11</v>
      </c>
      <c r="B15" s="8" t="s">
        <v>44</v>
      </c>
      <c r="C15" s="12">
        <v>1300</v>
      </c>
      <c r="D15" s="6">
        <f t="shared" si="0"/>
        <v>4550</v>
      </c>
    </row>
    <row r="16" spans="1:4" x14ac:dyDescent="0.2">
      <c r="A16" s="7" t="s">
        <v>12</v>
      </c>
      <c r="B16" s="8" t="s">
        <v>45</v>
      </c>
      <c r="C16" s="12">
        <v>0</v>
      </c>
      <c r="D16" s="6">
        <f t="shared" si="0"/>
        <v>0</v>
      </c>
    </row>
    <row r="17" spans="1:4" x14ac:dyDescent="0.2">
      <c r="A17" s="7" t="s">
        <v>13</v>
      </c>
      <c r="B17" s="8" t="s">
        <v>46</v>
      </c>
      <c r="C17" s="12">
        <v>0</v>
      </c>
      <c r="D17" s="6">
        <f t="shared" si="0"/>
        <v>0</v>
      </c>
    </row>
    <row r="18" spans="1:4" x14ac:dyDescent="0.2">
      <c r="A18" s="7" t="s">
        <v>14</v>
      </c>
      <c r="B18" s="8" t="s">
        <v>47</v>
      </c>
      <c r="C18" s="12">
        <v>561</v>
      </c>
      <c r="D18" s="6">
        <f t="shared" si="0"/>
        <v>1963.5</v>
      </c>
    </row>
    <row r="19" spans="1:4" x14ac:dyDescent="0.2">
      <c r="A19" s="7" t="s">
        <v>15</v>
      </c>
      <c r="B19" s="8" t="s">
        <v>48</v>
      </c>
      <c r="C19" s="12">
        <v>0</v>
      </c>
      <c r="D19" s="6">
        <f t="shared" si="0"/>
        <v>0</v>
      </c>
    </row>
    <row r="20" spans="1:4" x14ac:dyDescent="0.2">
      <c r="A20" s="7" t="s">
        <v>16</v>
      </c>
      <c r="B20" s="8" t="s">
        <v>49</v>
      </c>
      <c r="C20" s="12">
        <v>15</v>
      </c>
      <c r="D20" s="6">
        <f t="shared" si="0"/>
        <v>52.5</v>
      </c>
    </row>
    <row r="21" spans="1:4" x14ac:dyDescent="0.2">
      <c r="A21" s="7" t="s">
        <v>17</v>
      </c>
      <c r="B21" s="8" t="s">
        <v>50</v>
      </c>
      <c r="C21" s="12">
        <v>0</v>
      </c>
      <c r="D21" s="6">
        <f t="shared" si="0"/>
        <v>0</v>
      </c>
    </row>
    <row r="22" spans="1:4" x14ac:dyDescent="0.2">
      <c r="A22" s="7" t="s">
        <v>18</v>
      </c>
      <c r="B22" s="8" t="s">
        <v>51</v>
      </c>
      <c r="C22" s="12">
        <v>0</v>
      </c>
      <c r="D22" s="6">
        <f t="shared" si="0"/>
        <v>0</v>
      </c>
    </row>
    <row r="23" spans="1:4" x14ac:dyDescent="0.2">
      <c r="A23" s="7" t="s">
        <v>19</v>
      </c>
      <c r="B23" s="8" t="s">
        <v>52</v>
      </c>
      <c r="C23" s="12">
        <v>496</v>
      </c>
      <c r="D23" s="6">
        <f t="shared" si="0"/>
        <v>1736</v>
      </c>
    </row>
    <row r="24" spans="1:4" x14ac:dyDescent="0.2">
      <c r="A24" s="7" t="s">
        <v>20</v>
      </c>
      <c r="B24" s="8" t="s">
        <v>53</v>
      </c>
      <c r="C24" s="12">
        <v>0</v>
      </c>
      <c r="D24" s="6">
        <f t="shared" si="0"/>
        <v>0</v>
      </c>
    </row>
    <row r="25" spans="1:4" x14ac:dyDescent="0.2">
      <c r="A25" s="7" t="s">
        <v>21</v>
      </c>
      <c r="B25" s="8" t="s">
        <v>54</v>
      </c>
      <c r="C25" s="12">
        <v>102.3</v>
      </c>
      <c r="D25" s="6">
        <f t="shared" si="0"/>
        <v>358.05</v>
      </c>
    </row>
    <row r="26" spans="1:4" x14ac:dyDescent="0.2">
      <c r="A26" s="7" t="s">
        <v>22</v>
      </c>
      <c r="B26" s="8" t="s">
        <v>55</v>
      </c>
      <c r="C26" s="12">
        <v>0</v>
      </c>
      <c r="D26" s="6">
        <f t="shared" si="0"/>
        <v>0</v>
      </c>
    </row>
    <row r="27" spans="1:4" x14ac:dyDescent="0.2">
      <c r="A27" s="7" t="s">
        <v>23</v>
      </c>
      <c r="B27" s="8" t="s">
        <v>56</v>
      </c>
      <c r="C27" s="12">
        <v>0</v>
      </c>
      <c r="D27" s="6">
        <f t="shared" si="0"/>
        <v>0</v>
      </c>
    </row>
    <row r="28" spans="1:4" x14ac:dyDescent="0.2">
      <c r="A28" s="7" t="s">
        <v>24</v>
      </c>
      <c r="B28" s="8" t="s">
        <v>57</v>
      </c>
      <c r="C28" s="12">
        <v>0</v>
      </c>
      <c r="D28" s="6">
        <f t="shared" si="0"/>
        <v>0</v>
      </c>
    </row>
    <row r="29" spans="1:4" x14ac:dyDescent="0.2">
      <c r="A29" s="7" t="s">
        <v>25</v>
      </c>
      <c r="B29" s="8" t="s">
        <v>58</v>
      </c>
      <c r="C29" s="12">
        <v>0</v>
      </c>
      <c r="D29" s="6">
        <f t="shared" si="0"/>
        <v>0</v>
      </c>
    </row>
    <row r="30" spans="1:4" x14ac:dyDescent="0.2">
      <c r="A30" s="7" t="s">
        <v>26</v>
      </c>
      <c r="B30" s="8" t="s">
        <v>59</v>
      </c>
      <c r="C30" s="12">
        <v>0</v>
      </c>
      <c r="D30" s="6">
        <f t="shared" si="0"/>
        <v>0</v>
      </c>
    </row>
    <row r="31" spans="1:4" x14ac:dyDescent="0.2">
      <c r="A31" s="7" t="s">
        <v>27</v>
      </c>
      <c r="B31" s="8" t="s">
        <v>60</v>
      </c>
      <c r="C31" s="12">
        <v>150</v>
      </c>
      <c r="D31" s="6">
        <f t="shared" si="0"/>
        <v>525</v>
      </c>
    </row>
    <row r="32" spans="1:4" x14ac:dyDescent="0.2">
      <c r="A32" s="7" t="s">
        <v>28</v>
      </c>
      <c r="B32" s="8" t="s">
        <v>61</v>
      </c>
      <c r="C32" s="12">
        <v>971</v>
      </c>
      <c r="D32" s="6">
        <f t="shared" si="0"/>
        <v>3398.5</v>
      </c>
    </row>
    <row r="33" spans="1:4" x14ac:dyDescent="0.2">
      <c r="A33" s="7" t="s">
        <v>29</v>
      </c>
      <c r="B33" s="8" t="s">
        <v>62</v>
      </c>
      <c r="C33" s="12">
        <v>0</v>
      </c>
      <c r="D33" s="6">
        <f t="shared" si="0"/>
        <v>0</v>
      </c>
    </row>
    <row r="34" spans="1:4" x14ac:dyDescent="0.2">
      <c r="A34" s="7" t="s">
        <v>30</v>
      </c>
      <c r="B34" s="8" t="s">
        <v>63</v>
      </c>
      <c r="C34" s="12">
        <v>1140</v>
      </c>
      <c r="D34" s="6">
        <f t="shared" si="0"/>
        <v>3990</v>
      </c>
    </row>
    <row r="35" spans="1:4" x14ac:dyDescent="0.2">
      <c r="A35" s="7" t="s">
        <v>31</v>
      </c>
      <c r="B35" s="8" t="s">
        <v>64</v>
      </c>
      <c r="C35" s="12">
        <v>152.5</v>
      </c>
      <c r="D35" s="6">
        <f t="shared" si="0"/>
        <v>533.75</v>
      </c>
    </row>
    <row r="36" spans="1:4" ht="15" thickBot="1" x14ac:dyDescent="0.25">
      <c r="A36" s="9" t="s">
        <v>32</v>
      </c>
      <c r="B36" s="10" t="s">
        <v>65</v>
      </c>
      <c r="C36" s="10">
        <f>SUM(C4:C35)</f>
        <v>8444.7999999999993</v>
      </c>
      <c r="D36" s="11">
        <f>SUM(D4:D35)</f>
        <v>29556.799999999999</v>
      </c>
    </row>
    <row r="37" spans="1:4" ht="15" thickTop="1" x14ac:dyDescent="0.2"/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اعتبار خرید گندم</vt:lpstr>
      <vt:lpstr>اعتبار خرید جو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Azam.Sheykhzadeh hanjani</dc:creator>
  <cp:lastModifiedBy>Guest004</cp:lastModifiedBy>
  <cp:lastPrinted>2018-07-08T04:16:14Z</cp:lastPrinted>
  <dcterms:created xsi:type="dcterms:W3CDTF">2016-04-23T09:48:43Z</dcterms:created>
  <dcterms:modified xsi:type="dcterms:W3CDTF">2018-08-07T07:11:00Z</dcterms:modified>
</cp:coreProperties>
</file>